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0" yWindow="0" windowWidth="7455" windowHeight="8910" tabRatio="863" firstSheet="10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D63" i="62" s="1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2" i="62" s="1"/>
  <c r="C98" i="60"/>
  <c r="D48" i="62"/>
  <c r="D122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<sst xmlns="http://schemas.openxmlformats.org/spreadsheetml/2006/main" count="935" uniqueCount="664">
  <si>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</si>
  <si>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</si>
  <si>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</si>
  <si>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</si>
  <si>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</si>
  <si>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</si>
  <si>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</si>
  <si>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</si>
  <si>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</si>
  <si>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</si>
  <si>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</si>
  <si>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</si>
  <si>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</si>
  <si>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</si>
  <si>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</si>
  <si>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</si>
  <si>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</si>
  <si>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</si>
  <si>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</si>
  <si>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</si>
  <si>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</si>
  <si>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</si>
  <si>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</si>
  <si>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</si>
  <si>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</si>
  <si>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</si>
  <si>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</si>
  <si>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</si>
  <si>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</si>
  <si>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</si>
  <si>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</si>
  <si>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</si>
  <si>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</si>
  <si>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</si>
  <si>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</si>
  <si>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</si>
  <si>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</si>
  <si>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</si>
  <si>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</si>
  <si>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</si>
  <si>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</si>
  <si>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</si>
  <si>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</si>
  <si>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</si>
  <si>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</si>
  <si>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</si>
  <si>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</si>
  <si>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</si>
  <si>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</si>
  <si>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</si>
  <si>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</si>
  <si>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</si>
  <si>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</si>
  <si>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</si>
  <si>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</si>
  <si>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</si>
  <si>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</si>
  <si>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</si>
  <si>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</si>
  <si>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</si>
  <si>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</si>
  <si>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</si>
  <si>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</si>
  <si>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</si>
  <si>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</si>
  <si>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</si>
  <si>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</si>
  <si>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</si>
  <si>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</si>
  <si>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</si>
  <si>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</si>
  <si>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</si>
  <si>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</si>
  <si>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</si>
  <si>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</si>
  <si>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</si>
  <si>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</si>
  <si>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</si>
  <si>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</si>
  <si>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</si>
  <si>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</si>
  <si>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</si>
  <si>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</si>
  <si>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</si>
  <si>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</si>
  <si>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</si>
  <si>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</si>
  <si>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</si>
  <si>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</si>
  <si>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</si>
  <si>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</si>
  <si>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</si>
  <si>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</si>
  <si>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</si>
  <si>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</si>
  <si>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</si>
  <si>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</si>
  <si>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</si>
  <si>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</si>
  <si>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</si>
  <si>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</si>
  <si>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</si>
  <si>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</si>
  <si>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</si>
  <si>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</si>
  <si>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</si>
  <si>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</si>
  <si>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</si>
  <si>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</si>
  <si>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</si>
  <si>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</si>
  <si>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</si>
  <si>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</si>
  <si>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</si>
  <si>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</si>
  <si>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</si>
  <si>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</si>
  <si>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</si>
  <si>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</si>
  <si>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</si>
  <si>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</si>
  <si>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</si>
  <si>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</si>
  <si>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</si>
  <si>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</si>
  <si>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</si>
  <si>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</si>
  <si>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</si>
  <si>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</si>
  <si>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</si>
  <si>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</si>
  <si>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</si>
  <si>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</si>
  <si>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</si>
  <si>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</si>
  <si>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</si>
  <si>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</si>
  <si>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</si>
  <si>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</si>
  <si>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</si>
  <si>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</si>
  <si>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</si>
  <si>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</si>
  <si>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</si>
  <si>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</si>
  <si>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</si>
  <si>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</si>
  <si>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</si>
  <si>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</si>
  <si>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</si>
  <si>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</si>
  <si>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</si>
  <si>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</si>
  <si>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</si>
  <si>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</si>
  <si>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</si>
  <si>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</si>
  <si>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</si>
  <si>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</si>
  <si>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</si>
  <si>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</si>
  <si>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</si>
  <si>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</si>
  <si>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</si>
  <si>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</si>
  <si>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</si>
  <si>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</si>
  <si>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</si>
  <si>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</si>
  <si>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</si>
  <si>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</si>
  <si>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</si>
  <si>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</si>
  <si>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</si>
  <si>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</si>
  <si>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</si>
  <si>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</si>
  <si>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</si>
  <si>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</si>
  <si>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</si>
  <si>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</si>
  <si>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</si>
  <si>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</si>
  <si>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</si>
  <si>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</si>
  <si>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</si>
  <si>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</si>
  <si>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</si>
  <si>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</si>
  <si>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</si>
  <si>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</si>
  <si>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</si>
  <si>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</si>
  <si>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</si>
  <si>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</si>
  <si>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</si>
  <si>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</si>
  <si>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</si>
  <si>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</si>
  <si>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</si>
  <si>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</si>
  <si>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</si>
  <si>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</si>
  <si>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</si>
  <si>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</si>
  <si>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</si>
  <si>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</si>
  <si>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</si>
  <si>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</si>
  <si>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</si>
  <si>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</si>
  <si>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</si>
  <si>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</si>
  <si>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</si>
  <si>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</si>
  <si>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</si>
  <si>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</si>
  <si>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</si>
  <si>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</si>
  <si>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</si>
  <si>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</si>
  <si>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</si>
  <si>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</si>
  <si>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</si>
  <si>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</si>
  <si>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</si>
  <si>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</si>
  <si>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</si>
  <si>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</si>
  <si>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</si>
  <si>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</si>
  <si>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</si>
  <si>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</si>
  <si>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</si>
  <si>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</si>
  <si>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</si>
  <si>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</si>
  <si>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</si>
  <si>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</si>
  <si>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</si>
  <si>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</si>
  <si>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</si>
  <si>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</si>
  <si>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</si>
  <si>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</si>
  <si>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</si>
  <si>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</si>
  <si>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</si>
  <si>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</si>
  <si>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</si>
  <si>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</si>
  <si>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</si>
  <si>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</si>
  <si>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</si>
  <si>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</si>
  <si>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</si>
  <si>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</si>
  <si>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</si>
  <si>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</si>
  <si>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</si>
  <si>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</si>
  <si>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</si>
  <si>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</si>
  <si>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</si>
  <si>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</si>
  <si>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</si>
  <si>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</si>
  <si>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</si>
  <si>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</si>
  <si>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</si>
  <si>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</si>
  <si>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</si>
  <si>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</si>
  <si>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</si>
  <si>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</si>
  <si>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</si>
  <si>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</si>
  <si>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</si>
  <si>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</si>
  <si>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</si>
  <si>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</si>
  <si>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</si>
  <si>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</si>
  <si>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</si>
  <si>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</si>
  <si>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</si>
  <si>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</si>
  <si>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</si>
  <si>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</si>
  <si>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</si>
  <si>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</si>
  <si>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</si>
  <si>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</si>
  <si>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</si>
  <si>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</si>
  <si>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</si>
  <si>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</si>
  <si>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</si>
  <si>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</si>
  <si>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</si>
  <si>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</si>
  <si>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</si>
  <si>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</si>
  <si>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</si>
  <si>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</si>
  <si>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</si>
  <si>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</si>
  <si>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</si>
  <si>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</si>
  <si>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</si>
  <si>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</si>
  <si>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</si>
  <si>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</si>
  <si>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</si>
  <si>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</si>
  <si>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</si>
  <si>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</si>
  <si>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</si>
  <si>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</si>
  <si>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</si>
  <si>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</si>
  <si>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</si>
  <si>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</si>
  <si>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</si>
  <si>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</si>
  <si>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</si>
  <si>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</si>
  <si>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</si>
  <si>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</si>
  <si>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</si>
  <si>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</si>
  <si>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</si>
  <si>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</si>
  <si>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</si>
  <si>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</si>
  <si>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</si>
  <si>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</si>
  <si>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</si>
  <si>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</si>
  <si>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</si>
  <si>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</si>
  <si>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</si>
  <si>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</si>
  <si>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</si>
  <si>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</si>
  <si>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</si>
  <si>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</si>
  <si>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</si>
  <si>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</si>
  <si>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</si>
  <si>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</si>
  <si>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</si>
  <si>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</si>
  <si>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</si>
  <si>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</si>
  <si>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</si>
  <si>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</si>
  <si>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</si>
  <si>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</si>
  <si>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</si>
  <si>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</si>
  <si>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</si>
  <si>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</si>
  <si>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</si>
  <si>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</si>
  <si>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</si>
  <si>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</si>
  <si>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</si>
  <si>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</si>
  <si>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</si>
  <si>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</si>
  <si>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</si>
  <si>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</si>
  <si>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</si>
  <si>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</si>
  <si>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</si>
  <si>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</si>
  <si>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</si>
  <si>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</si>
  <si>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</si>
  <si>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</si>
  <si>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</si>
  <si>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</si>
  <si>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</si>
  <si>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</si>
  <si>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</si>
  <si>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</si>
  <si>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</si>
  <si>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</si>
  <si>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</si>
  <si>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</si>
  <si>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</si>
  <si>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</si>
  <si>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</si>
  <si>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</si>
  <si>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</si>
  <si>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</si>
  <si>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</si>
  <si>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</si>
  <si>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</si>
  <si>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</si>
  <si>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</si>
  <si>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</si>
  <si>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</si>
  <si>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</si>
  <si>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</si>
  <si>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</si>
  <si>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</si>
  <si>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</si>
  <si>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</si>
  <si>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</si>
  <si>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</si>
  <si>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</si>
  <si>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</si>
  <si>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</si>
  <si>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</si>
  <si>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</si>
  <si>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</si>
  <si>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</si>
  <si>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</si>
  <si>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</si>
  <si>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</si>
  <si>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</si>
  <si>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</si>
  <si>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</si>
  <si>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</si>
  <si>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</si>
  <si>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</si>
  <si>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</si>
  <si>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</si>
  <si>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</si>
  <si>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</si>
  <si>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</si>
  <si>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</si>
  <si>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</si>
  <si>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</si>
  <si>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</si>
  <si>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</si>
  <si>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</si>
  <si>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</si>
  <si>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</si>
  <si>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</si>
  <si>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</si>
  <si>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</si>
  <si>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</si>
  <si>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</si>
  <si>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</si>
  <si>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</si>
  <si>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</si>
  <si>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</si>
  <si>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</si>
  <si>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</si>
  <si>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</si>
  <si>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</si>
  <si>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</si>
  <si>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</si>
  <si>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</si>
  <si>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</si>
  <si>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</si>
  <si>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</si>
  <si>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</si>
  <si>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</si>
  <si>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</si>
  <si>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</si>
  <si>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</si>
  <si>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</si>
  <si>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</si>
  <si>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</si>
  <si>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</si>
  <si>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</si>
  <si>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</si>
  <si>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</si>
  <si>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</si>
  <si>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</si>
  <si>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</si>
  <si>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</si>
  <si>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</si>
  <si>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</si>
  <si>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</si>
  <si>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</si>
  <si>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</si>
  <si>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</si>
  <si>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</si>
  <si>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</si>
  <si>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</si>
  <si>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</si>
  <si>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</si>
  <si>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</si>
  <si>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</si>
  <si>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</si>
  <si>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</si>
  <si>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</si>
  <si>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</si>
  <si>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</si>
  <si>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</si>
  <si>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</si>
  <si>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</si>
  <si>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</si>
  <si>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</si>
  <si>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</si>
  <si>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</si>
  <si>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</si>
  <si>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</si>
  <si>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</si>
  <si>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</si>
  <si>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</si>
  <si>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</si>
  <si>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</si>
  <si>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</si>
  <si>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</si>
  <si>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</si>
  <si>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</si>
  <si>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</si>
  <si>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</si>
  <si>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</si>
  <si>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</si>
  <si>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</si>
  <si>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</si>
  <si>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</si>
  <si>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</si>
  <si>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</si>
  <si>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</si>
  <si>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</si>
  <si>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</si>
  <si>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</si>
  <si>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</si>
  <si>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</si>
  <si>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</si>
  <si>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</si>
  <si>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</si>
  <si>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</si>
  <si>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</si>
  <si>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</si>
  <si>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</si>
  <si>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</si>
  <si>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</si>
  <si>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</si>
  <si>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</si>
  <si>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</si>
  <si>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</si>
  <si>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</si>
  <si>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</si>
  <si>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</si>
  <si>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</si>
  <si>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</si>
  <si>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</si>
  <si>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</si>
  <si>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</si>
  <si>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</si>
  <si>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</si>
  <si>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</si>
  <si>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</si>
  <si>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</si>
  <si>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</si>
  <si>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</si>
  <si>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</si>
  <si>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</si>
  <si>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</si>
  <si>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</si>
  <si>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</si>
  <si>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</si>
  <si>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</si>
  <si>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</si>
  <si>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</si>
  <si>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</si>
  <si>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</si>
  <si>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</si>
  <si>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</si>
  <si>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</si>
  <si>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</si>
  <si>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</si>
  <si>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</si>
  <si>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</si>
  <si>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</si>
  <si>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</si>
  <si>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</si>
  <si>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</si>
  <si>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</si>
  <si>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</si>
  <si>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</si>
  <si>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</si>
  <si>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</si>
  <si>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</si>
  <si>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</si>
  <si>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</si>
  <si>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</si>
  <si>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</si>
  <si>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</si>
  <si>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</si>
  <si>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</si>
  <si>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</si>
  <si>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</si>
  <si>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</si>
  <si>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</si>
  <si>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</si>
  <si>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</si>
  <si>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</si>
  <si>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</si>
  <si>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</si>
  <si>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</si>
  <si>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</si>
  <si>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</si>
  <si>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</si>
  <si>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</si>
  <si>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</si>
  <si>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</si>
  <si>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</si>
  <si>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</si>
  <si>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</si>
  <si>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</si>
  <si>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</si>
  <si>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</si>
  <si>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</si>
  <si>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</si>
  <si>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</si>
  <si>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</si>
  <si>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</si>
  <si>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</si>
  <si>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</si>
  <si>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</si>
  <si>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</si>
  <si>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</si>
  <si>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</si>
  <si>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</si>
  <si>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</si>
  <si>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</si>
  <si>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</si>
  <si>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</si>
  <si>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</si>
  <si>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</si>
  <si>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</si>
  <si>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</si>
  <si>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</si>
  <si>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</si>
  <si>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</si>
  <si>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</si>
  <si>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</si>
  <si>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</si>
  <si>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</si>
  <si>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</si>
  <si>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</si>
  <si>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</si>
  <si>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</si>
  <si>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</si>
  <si>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</si>
  <si>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</si>
  <si>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</si>
  <si>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</si>
  <si>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</si>
  <si>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</si>
  <si>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</si>
  <si>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</si>
  <si>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</si>
  <si>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</si>
  <si>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</si>
  <si>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</si>
  <si>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</si>
  <si>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</si>
  <si>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</si>
  <si>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Patronato Pro Construcción y Administración del Parque Xochipilli de Celaya, Gto.</t>
  </si>
  <si>
    <t>Correspondiente del 1 de Enero al 30 de Junio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</si>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</sst>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49" fontId="2" fillId="0" borderId="2" xfId="13" applyNumberFormat="1" applyFont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showZeros="0" zoomScaleNormal="100" zoomScaleSheetLayoutView="100" workbookViewId="0">
      <pane ySplit="5" topLeftCell="A6" activePane="bottomLeft" state="frozen"/>
      <selection sqref="A1:F1"/>
      <selection pane="bottomLeft" sqref="A1:F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659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660</v>
      </c>
      <c r="B3" s="152"/>
      <c r="C3" s="17"/>
      <c r="D3" s="14" t="s">
        <v>601</v>
      </c>
      <c r="E3" s="15">
        <v>2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5" t="s">
        <v>41</v>
      </c>
      <c r="B5" s="12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showZeros="0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659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660</v>
      </c>
      <c r="B3" s="155"/>
      <c r="C3" s="155"/>
      <c r="D3" s="155"/>
      <c r="E3" s="155"/>
      <c r="F3" s="155"/>
      <c r="G3" s="14" t="s">
        <v>604</v>
      </c>
      <c r="H3" s="25">
        <v>2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31999.78</v>
      </c>
      <c r="D15" s="24">
        <v>30906.17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9300</v>
      </c>
      <c r="D21" s="24">
        <v>9300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1626324.4100000001</v>
      </c>
      <c r="D62" s="24">
        <f t="shared" ref="D62:E62" si="0">SUM(D63:D70)</f>
        <v>0</v>
      </c>
      <c r="E62" s="24">
        <f t="shared" si="0"/>
        <v>685882.49</v>
      </c>
    </row>
    <row r="63" spans="1:9" x14ac:dyDescent="0.2">
      <c r="A63" s="22">
        <v>1241</v>
      </c>
      <c r="B63" s="20" t="s">
        <v>236</v>
      </c>
      <c r="C63" s="24">
        <v>192972.6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317072.76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201300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685882.49</v>
      </c>
    </row>
    <row r="68" spans="1:9" x14ac:dyDescent="0.2">
      <c r="A68" s="22">
        <v>1246</v>
      </c>
      <c r="B68" s="20" t="s">
        <v>241</v>
      </c>
      <c r="C68" s="24">
        <v>914979.05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10116.200000000001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10116.200000000001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78077.19</v>
      </c>
      <c r="D110" s="24">
        <f>SUM(D111:D119)</f>
        <v>78077.19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108.59</v>
      </c>
      <c r="D112" s="24">
        <f t="shared" ref="D112:D119" si="1">C112</f>
        <v>108.59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77968.600000000006</v>
      </c>
      <c r="D117" s="24">
        <f t="shared" si="1"/>
        <v>77968.600000000006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showZeros="0" zoomScaleNormal="100" zoomScaleSheetLayoutView="110" workbookViewId="0">
      <pane ySplit="2" topLeftCell="A3" activePane="bottomLeft" state="frozen"/>
      <selection sqref="A1:F1"/>
      <selection pane="bottomLeft" sqref="A1:F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showZeros="0" zoomScaleNormal="100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659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660</v>
      </c>
      <c r="B3" s="153"/>
      <c r="C3" s="153"/>
      <c r="D3" s="14" t="s">
        <v>604</v>
      </c>
      <c r="E3" s="25">
        <v>2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2095964.39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6.89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6.89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2095957.5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2095957.5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600000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600000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600000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8310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8310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8310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2828347.8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2828347.8</v>
      </c>
      <c r="D99" s="53">
        <f>C99/$C$98</f>
        <v>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1977785.08</v>
      </c>
      <c r="D100" s="53">
        <f t="shared" ref="D100:D163" si="0">C100/$C$98</f>
        <v>0.69927223236123937</v>
      </c>
      <c r="E100" s="49"/>
    </row>
    <row r="101" spans="1:5" x14ac:dyDescent="0.2">
      <c r="A101" s="51">
        <v>5111</v>
      </c>
      <c r="B101" s="49" t="s">
        <v>360</v>
      </c>
      <c r="C101" s="52">
        <v>1511225.29</v>
      </c>
      <c r="D101" s="53">
        <f t="shared" si="0"/>
        <v>0.53431381034538972</v>
      </c>
      <c r="E101" s="49"/>
    </row>
    <row r="102" spans="1:5" x14ac:dyDescent="0.2">
      <c r="A102" s="51">
        <v>5112</v>
      </c>
      <c r="B102" s="49" t="s">
        <v>361</v>
      </c>
      <c r="C102" s="52">
        <v>53708.2</v>
      </c>
      <c r="D102" s="53">
        <f t="shared" si="0"/>
        <v>1.8989248776264362E-2</v>
      </c>
      <c r="E102" s="49"/>
    </row>
    <row r="103" spans="1:5" x14ac:dyDescent="0.2">
      <c r="A103" s="51">
        <v>5113</v>
      </c>
      <c r="B103" s="49" t="s">
        <v>362</v>
      </c>
      <c r="C103" s="52">
        <v>69247.23</v>
      </c>
      <c r="D103" s="53">
        <f t="shared" si="0"/>
        <v>2.4483279602317651E-2</v>
      </c>
      <c r="E103" s="49"/>
    </row>
    <row r="104" spans="1:5" x14ac:dyDescent="0.2">
      <c r="A104" s="51">
        <v>5114</v>
      </c>
      <c r="B104" s="49" t="s">
        <v>363</v>
      </c>
      <c r="C104" s="52">
        <v>343604.36</v>
      </c>
      <c r="D104" s="53">
        <f t="shared" si="0"/>
        <v>0.12148589363726767</v>
      </c>
      <c r="E104" s="49"/>
    </row>
    <row r="105" spans="1:5" x14ac:dyDescent="0.2">
      <c r="A105" s="51">
        <v>5115</v>
      </c>
      <c r="B105" s="49" t="s">
        <v>364</v>
      </c>
      <c r="C105" s="52">
        <v>0</v>
      </c>
      <c r="D105" s="53">
        <f t="shared" si="0"/>
        <v>0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376924.10999999993</v>
      </c>
      <c r="D107" s="53">
        <f t="shared" si="0"/>
        <v>0.13326653461784296</v>
      </c>
      <c r="E107" s="49"/>
    </row>
    <row r="108" spans="1:5" x14ac:dyDescent="0.2">
      <c r="A108" s="51">
        <v>5121</v>
      </c>
      <c r="B108" s="49" t="s">
        <v>367</v>
      </c>
      <c r="C108" s="52">
        <v>76403.56</v>
      </c>
      <c r="D108" s="53">
        <f t="shared" si="0"/>
        <v>2.7013495299269774E-2</v>
      </c>
      <c r="E108" s="49"/>
    </row>
    <row r="109" spans="1:5" x14ac:dyDescent="0.2">
      <c r="A109" s="51">
        <v>5122</v>
      </c>
      <c r="B109" s="49" t="s">
        <v>368</v>
      </c>
      <c r="C109" s="52">
        <v>22887.35</v>
      </c>
      <c r="D109" s="53">
        <f t="shared" si="0"/>
        <v>8.0921271422135562E-3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121906.51</v>
      </c>
      <c r="D111" s="53">
        <f t="shared" si="0"/>
        <v>4.3101668755165121E-2</v>
      </c>
      <c r="E111" s="49"/>
    </row>
    <row r="112" spans="1:5" x14ac:dyDescent="0.2">
      <c r="A112" s="51">
        <v>5125</v>
      </c>
      <c r="B112" s="49" t="s">
        <v>371</v>
      </c>
      <c r="C112" s="52">
        <v>12957.55</v>
      </c>
      <c r="D112" s="53">
        <f t="shared" si="0"/>
        <v>4.5813142216809405E-3</v>
      </c>
      <c r="E112" s="49"/>
    </row>
    <row r="113" spans="1:5" x14ac:dyDescent="0.2">
      <c r="A113" s="51">
        <v>5126</v>
      </c>
      <c r="B113" s="49" t="s">
        <v>372</v>
      </c>
      <c r="C113" s="52">
        <v>32822.42</v>
      </c>
      <c r="D113" s="53">
        <f t="shared" si="0"/>
        <v>1.1604803341371242E-2</v>
      </c>
      <c r="E113" s="49"/>
    </row>
    <row r="114" spans="1:5" x14ac:dyDescent="0.2">
      <c r="A114" s="51">
        <v>5127</v>
      </c>
      <c r="B114" s="49" t="s">
        <v>373</v>
      </c>
      <c r="C114" s="52">
        <v>65351.87</v>
      </c>
      <c r="D114" s="53">
        <f t="shared" si="0"/>
        <v>2.310602324084754E-2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44594.85</v>
      </c>
      <c r="D116" s="53">
        <f t="shared" si="0"/>
        <v>1.5767102617294804E-2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473638.61000000004</v>
      </c>
      <c r="D117" s="53">
        <f t="shared" si="0"/>
        <v>0.16746123302091775</v>
      </c>
      <c r="E117" s="49"/>
    </row>
    <row r="118" spans="1:5" x14ac:dyDescent="0.2">
      <c r="A118" s="51">
        <v>5131</v>
      </c>
      <c r="B118" s="49" t="s">
        <v>377</v>
      </c>
      <c r="C118" s="52">
        <v>163819.53</v>
      </c>
      <c r="D118" s="53">
        <f t="shared" si="0"/>
        <v>5.7920574690283853E-2</v>
      </c>
      <c r="E118" s="49"/>
    </row>
    <row r="119" spans="1:5" x14ac:dyDescent="0.2">
      <c r="A119" s="51">
        <v>5132</v>
      </c>
      <c r="B119" s="49" t="s">
        <v>378</v>
      </c>
      <c r="C119" s="52">
        <v>20416</v>
      </c>
      <c r="D119" s="53">
        <f t="shared" si="0"/>
        <v>7.218348464782161E-3</v>
      </c>
      <c r="E119" s="49"/>
    </row>
    <row r="120" spans="1:5" x14ac:dyDescent="0.2">
      <c r="A120" s="51">
        <v>5133</v>
      </c>
      <c r="B120" s="49" t="s">
        <v>379</v>
      </c>
      <c r="C120" s="52">
        <v>110956</v>
      </c>
      <c r="D120" s="53">
        <f t="shared" si="0"/>
        <v>3.9229970232090981E-2</v>
      </c>
      <c r="E120" s="49"/>
    </row>
    <row r="121" spans="1:5" x14ac:dyDescent="0.2">
      <c r="A121" s="51">
        <v>5134</v>
      </c>
      <c r="B121" s="49" t="s">
        <v>380</v>
      </c>
      <c r="C121" s="52">
        <v>17367.86</v>
      </c>
      <c r="D121" s="53">
        <f t="shared" si="0"/>
        <v>6.1406380078150224E-3</v>
      </c>
      <c r="E121" s="49"/>
    </row>
    <row r="122" spans="1:5" x14ac:dyDescent="0.2">
      <c r="A122" s="51">
        <v>5135</v>
      </c>
      <c r="B122" s="49" t="s">
        <v>381</v>
      </c>
      <c r="C122" s="52">
        <v>45698</v>
      </c>
      <c r="D122" s="53">
        <f t="shared" si="0"/>
        <v>1.6157135978821277E-2</v>
      </c>
      <c r="E122" s="49"/>
    </row>
    <row r="123" spans="1:5" x14ac:dyDescent="0.2">
      <c r="A123" s="51">
        <v>5136</v>
      </c>
      <c r="B123" s="49" t="s">
        <v>382</v>
      </c>
      <c r="C123" s="52">
        <v>1494.84</v>
      </c>
      <c r="D123" s="53">
        <f t="shared" si="0"/>
        <v>5.2852057303560756E-4</v>
      </c>
      <c r="E123" s="49"/>
    </row>
    <row r="124" spans="1:5" x14ac:dyDescent="0.2">
      <c r="A124" s="51">
        <v>5137</v>
      </c>
      <c r="B124" s="49" t="s">
        <v>383</v>
      </c>
      <c r="C124" s="52">
        <v>1899.2</v>
      </c>
      <c r="D124" s="53">
        <f t="shared" si="0"/>
        <v>6.7148743163765088E-4</v>
      </c>
      <c r="E124" s="49"/>
    </row>
    <row r="125" spans="1:5" x14ac:dyDescent="0.2">
      <c r="A125" s="51">
        <v>5138</v>
      </c>
      <c r="B125" s="49" t="s">
        <v>384</v>
      </c>
      <c r="C125" s="52">
        <v>50460</v>
      </c>
      <c r="D125" s="53">
        <f t="shared" si="0"/>
        <v>1.784080444420591E-2</v>
      </c>
      <c r="E125" s="49"/>
    </row>
    <row r="126" spans="1:5" x14ac:dyDescent="0.2">
      <c r="A126" s="51">
        <v>5139</v>
      </c>
      <c r="B126" s="49" t="s">
        <v>385</v>
      </c>
      <c r="C126" s="52">
        <v>61527.18</v>
      </c>
      <c r="D126" s="53">
        <f t="shared" si="0"/>
        <v>2.1753753198245282E-2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showZeros="0" zoomScaleNormal="100" zoomScaleSheetLayoutView="110" workbookViewId="0">
      <selection sqref="A1:F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659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660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152952.85999999999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-124073.41</v>
      </c>
    </row>
    <row r="15" spans="1:5" x14ac:dyDescent="0.2">
      <c r="A15" s="33">
        <v>3220</v>
      </c>
      <c r="B15" s="29" t="s">
        <v>468</v>
      </c>
      <c r="C15" s="34">
        <v>923638.51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showZeros="0" zoomScaleNormal="100" zoomScaleSheetLayoutView="110" workbookViewId="0">
      <selection sqref="A1:F1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showZeros="0" topLeftCell="A34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659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660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1">
        <v>2023</v>
      </c>
      <c r="D7" s="121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47724.56</v>
      </c>
      <c r="D9" s="34">
        <v>288436.55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2">
        <f>SUM(C8:C14)</f>
        <v>47724.56</v>
      </c>
      <c r="D15" s="122">
        <f>SUM(D8:D14)</f>
        <v>288436.55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0" t="s">
        <v>645</v>
      </c>
      <c r="D19" s="130" t="s">
        <v>178</v>
      </c>
    </row>
    <row r="20" spans="1:4" x14ac:dyDescent="0.2">
      <c r="A20" s="41">
        <v>1230</v>
      </c>
      <c r="B20" s="42" t="s">
        <v>227</v>
      </c>
      <c r="C20" s="122">
        <f>SUM(C21:C27)</f>
        <v>0</v>
      </c>
      <c r="D20" s="122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2">
        <f>SUM(C29:C36)</f>
        <v>0</v>
      </c>
      <c r="D28" s="122">
        <f>SUM(D29:D36)</f>
        <v>0</v>
      </c>
    </row>
    <row r="29" spans="1:4" x14ac:dyDescent="0.2">
      <c r="A29" s="33">
        <v>1241</v>
      </c>
      <c r="B29" s="29" t="s">
        <v>236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2">
        <f>SUM(C38:C42)</f>
        <v>0</v>
      </c>
      <c r="D37" s="122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3" t="s">
        <v>625</v>
      </c>
      <c r="C43" s="122">
        <f>C20+C28+C37</f>
        <v>0</v>
      </c>
      <c r="D43" s="122">
        <f>D20+D28+D37</f>
        <v>0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1">
        <v>2023</v>
      </c>
      <c r="D46" s="121">
        <v>2022</v>
      </c>
      <c r="E46" s="32"/>
    </row>
    <row r="47" spans="1:5" x14ac:dyDescent="0.2">
      <c r="A47" s="41">
        <v>3210</v>
      </c>
      <c r="B47" s="42" t="s">
        <v>626</v>
      </c>
      <c r="C47" s="122">
        <v>-124073.41</v>
      </c>
      <c r="D47" s="122">
        <v>0</v>
      </c>
    </row>
    <row r="48" spans="1:5" x14ac:dyDescent="0.2">
      <c r="A48" s="33"/>
      <c r="B48" s="123" t="s">
        <v>614</v>
      </c>
      <c r="C48" s="122">
        <f>C51+C63+C91+C94+C49</f>
        <v>57230.49</v>
      </c>
      <c r="D48" s="122">
        <f>D51+D63+D91+D94+D49</f>
        <v>140244.11000000002</v>
      </c>
    </row>
    <row r="49" spans="1:4" x14ac:dyDescent="0.2">
      <c r="A49" s="139">
        <v>5100</v>
      </c>
      <c r="B49" s="140" t="s">
        <v>358</v>
      </c>
      <c r="C49" s="141">
        <f>SUM(C50:C50)</f>
        <v>0</v>
      </c>
      <c r="D49" s="141">
        <f>SUM(D50:D50)</f>
        <v>0</v>
      </c>
    </row>
    <row r="50" spans="1:4" x14ac:dyDescent="0.2">
      <c r="A50" s="142">
        <v>5130</v>
      </c>
      <c r="B50" s="143" t="s">
        <v>647</v>
      </c>
      <c r="C50" s="144">
        <v>0</v>
      </c>
      <c r="D50" s="144">
        <v>0</v>
      </c>
    </row>
    <row r="51" spans="1:4" x14ac:dyDescent="0.2">
      <c r="A51" s="41">
        <v>5400</v>
      </c>
      <c r="B51" s="42" t="s">
        <v>423</v>
      </c>
      <c r="C51" s="122">
        <f>C52+C54+C56+C58+C60</f>
        <v>0</v>
      </c>
      <c r="D51" s="122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2">
        <f>C64+C73+C76+C82</f>
        <v>0</v>
      </c>
      <c r="D63" s="122">
        <f>D64+D73+D76+D82</f>
        <v>140244.11000000002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140244.11000000002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121074.83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491.94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18677.34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2">
        <f>C92</f>
        <v>0</v>
      </c>
      <c r="D91" s="122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6" t="s">
        <v>627</v>
      </c>
      <c r="C94" s="122">
        <f>SUM(C95:C99)</f>
        <v>57230.49</v>
      </c>
      <c r="D94" s="122">
        <f>SUM(D95:D99)</f>
        <v>0</v>
      </c>
    </row>
    <row r="95" spans="1:4" x14ac:dyDescent="0.2">
      <c r="A95" s="33">
        <v>2111</v>
      </c>
      <c r="B95" s="29" t="s">
        <v>628</v>
      </c>
      <c r="C95" s="34">
        <v>57230.49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3" t="s">
        <v>633</v>
      </c>
      <c r="C100" s="122">
        <f>+C101</f>
        <v>0</v>
      </c>
      <c r="D100" s="122">
        <f>+D101</f>
        <v>0</v>
      </c>
    </row>
    <row r="101" spans="1:4" x14ac:dyDescent="0.2">
      <c r="A101" s="139">
        <v>3100</v>
      </c>
      <c r="B101" s="145" t="s">
        <v>648</v>
      </c>
      <c r="C101" s="146">
        <f>SUM(C102:C105)</f>
        <v>0</v>
      </c>
      <c r="D101" s="146">
        <f>SUM(D102:D105)</f>
        <v>0</v>
      </c>
    </row>
    <row r="102" spans="1:4" x14ac:dyDescent="0.2">
      <c r="A102" s="142"/>
      <c r="B102" s="147" t="s">
        <v>649</v>
      </c>
      <c r="C102" s="148">
        <v>0</v>
      </c>
      <c r="D102" s="148">
        <v>0</v>
      </c>
    </row>
    <row r="103" spans="1:4" x14ac:dyDescent="0.2">
      <c r="A103" s="142"/>
      <c r="B103" s="147" t="s">
        <v>650</v>
      </c>
      <c r="C103" s="148">
        <v>0</v>
      </c>
      <c r="D103" s="148">
        <v>0</v>
      </c>
    </row>
    <row r="104" spans="1:4" x14ac:dyDescent="0.2">
      <c r="A104" s="142"/>
      <c r="B104" s="147" t="s">
        <v>651</v>
      </c>
      <c r="C104" s="148">
        <v>0</v>
      </c>
      <c r="D104" s="148">
        <v>0</v>
      </c>
    </row>
    <row r="105" spans="1:4" x14ac:dyDescent="0.2">
      <c r="A105" s="142"/>
      <c r="B105" s="147" t="s">
        <v>652</v>
      </c>
      <c r="C105" s="148">
        <v>0</v>
      </c>
      <c r="D105" s="148">
        <v>0</v>
      </c>
    </row>
    <row r="106" spans="1:4" x14ac:dyDescent="0.2">
      <c r="A106" s="142"/>
      <c r="B106" s="149" t="s">
        <v>653</v>
      </c>
      <c r="C106" s="141">
        <f>+C107</f>
        <v>0</v>
      </c>
      <c r="D106" s="141">
        <f>+D107</f>
        <v>0</v>
      </c>
    </row>
    <row r="107" spans="1:4" x14ac:dyDescent="0.2">
      <c r="A107" s="139">
        <v>1270</v>
      </c>
      <c r="B107" s="140" t="s">
        <v>251</v>
      </c>
      <c r="C107" s="146">
        <f>+C108</f>
        <v>0</v>
      </c>
      <c r="D107" s="146">
        <f>+D108</f>
        <v>0</v>
      </c>
    </row>
    <row r="108" spans="1:4" x14ac:dyDescent="0.2">
      <c r="A108" s="142">
        <v>1273</v>
      </c>
      <c r="B108" s="143" t="s">
        <v>654</v>
      </c>
      <c r="C108" s="148">
        <v>0</v>
      </c>
      <c r="D108" s="148">
        <v>0</v>
      </c>
    </row>
    <row r="109" spans="1:4" x14ac:dyDescent="0.2">
      <c r="A109" s="142"/>
      <c r="B109" s="149" t="s">
        <v>655</v>
      </c>
      <c r="C109" s="141">
        <f>+C110+C112</f>
        <v>0</v>
      </c>
      <c r="D109" s="141">
        <f>+D110+D112</f>
        <v>0</v>
      </c>
    </row>
    <row r="110" spans="1:4" x14ac:dyDescent="0.2">
      <c r="A110" s="139">
        <v>4300</v>
      </c>
      <c r="B110" s="145" t="s">
        <v>656</v>
      </c>
      <c r="C110" s="146">
        <f>+C111</f>
        <v>0</v>
      </c>
      <c r="D110" s="150">
        <f>+D111</f>
        <v>0</v>
      </c>
    </row>
    <row r="111" spans="1:4" x14ac:dyDescent="0.2">
      <c r="A111" s="142">
        <v>4399</v>
      </c>
      <c r="B111" s="147" t="s">
        <v>351</v>
      </c>
      <c r="C111" s="148">
        <v>0</v>
      </c>
      <c r="D111" s="148">
        <v>0</v>
      </c>
    </row>
    <row r="112" spans="1:4" x14ac:dyDescent="0.2">
      <c r="A112" s="41">
        <v>1120</v>
      </c>
      <c r="B112" s="126" t="s">
        <v>634</v>
      </c>
      <c r="C112" s="122">
        <f>SUM(C113:C121)</f>
        <v>0</v>
      </c>
      <c r="D112" s="122">
        <f>SUM(D113:D121)</f>
        <v>0</v>
      </c>
    </row>
    <row r="113" spans="1:4" x14ac:dyDescent="0.2">
      <c r="A113" s="33">
        <v>1124</v>
      </c>
      <c r="B113" s="127" t="s">
        <v>635</v>
      </c>
      <c r="C113" s="128">
        <v>0</v>
      </c>
      <c r="D113" s="34">
        <v>0</v>
      </c>
    </row>
    <row r="114" spans="1:4" x14ac:dyDescent="0.2">
      <c r="A114" s="33">
        <v>1124</v>
      </c>
      <c r="B114" s="127" t="s">
        <v>636</v>
      </c>
      <c r="C114" s="128">
        <v>0</v>
      </c>
      <c r="D114" s="34">
        <v>0</v>
      </c>
    </row>
    <row r="115" spans="1:4" x14ac:dyDescent="0.2">
      <c r="A115" s="33">
        <v>1124</v>
      </c>
      <c r="B115" s="127" t="s">
        <v>637</v>
      </c>
      <c r="C115" s="128">
        <v>0</v>
      </c>
      <c r="D115" s="34">
        <v>0</v>
      </c>
    </row>
    <row r="116" spans="1:4" x14ac:dyDescent="0.2">
      <c r="A116" s="33">
        <v>1124</v>
      </c>
      <c r="B116" s="127" t="s">
        <v>638</v>
      </c>
      <c r="C116" s="128">
        <v>0</v>
      </c>
      <c r="D116" s="34">
        <v>0</v>
      </c>
    </row>
    <row r="117" spans="1:4" x14ac:dyDescent="0.2">
      <c r="A117" s="33">
        <v>1124</v>
      </c>
      <c r="B117" s="127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7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7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7" t="s">
        <v>642</v>
      </c>
      <c r="C120" s="128">
        <v>0</v>
      </c>
      <c r="D120" s="34">
        <v>0</v>
      </c>
    </row>
    <row r="121" spans="1:4" x14ac:dyDescent="0.2">
      <c r="A121" s="33">
        <v>1122</v>
      </c>
      <c r="B121" s="127" t="s">
        <v>643</v>
      </c>
      <c r="C121" s="34">
        <v>0</v>
      </c>
      <c r="D121" s="34">
        <v>0</v>
      </c>
    </row>
    <row r="122" spans="1:4" x14ac:dyDescent="0.2">
      <c r="A122" s="33"/>
      <c r="B122" s="129" t="s">
        <v>644</v>
      </c>
      <c r="C122" s="122">
        <f>C47+C48+C100-C106-C109</f>
        <v>-66842.920000000013</v>
      </c>
      <c r="D122" s="122">
        <f>D47+D48+D100-D106-D109</f>
        <v>140244.11000000002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showZeros="0" zoomScaleNormal="100" zoomScaleSheetLayoutView="120" workbookViewId="0">
      <pane ySplit="1" topLeftCell="A2" activePane="bottomLeft" state="frozen"/>
      <selection sqref="A1:F1"/>
      <selection pane="bottomLeft" sqref="A1:F1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Zeros="0" workbookViewId="0">
      <selection sqref="A1:F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659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660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1">
        <v>2704274.39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2">
        <f>SUM(C8:C13)</f>
        <v>8310</v>
      </c>
    </row>
    <row r="8" spans="1:3" x14ac:dyDescent="0.2">
      <c r="A8" s="71" t="s">
        <v>522</v>
      </c>
      <c r="B8" s="70" t="s">
        <v>341</v>
      </c>
      <c r="C8" s="133">
        <v>0</v>
      </c>
    </row>
    <row r="9" spans="1:3" x14ac:dyDescent="0.2">
      <c r="A9" s="58" t="s">
        <v>523</v>
      </c>
      <c r="B9" s="59" t="s">
        <v>532</v>
      </c>
      <c r="C9" s="133">
        <v>0</v>
      </c>
    </row>
    <row r="10" spans="1:3" x14ac:dyDescent="0.2">
      <c r="A10" s="58" t="s">
        <v>524</v>
      </c>
      <c r="B10" s="59" t="s">
        <v>349</v>
      </c>
      <c r="C10" s="133">
        <v>0</v>
      </c>
    </row>
    <row r="11" spans="1:3" x14ac:dyDescent="0.2">
      <c r="A11" s="58" t="s">
        <v>525</v>
      </c>
      <c r="B11" s="59" t="s">
        <v>350</v>
      </c>
      <c r="C11" s="133">
        <v>0</v>
      </c>
    </row>
    <row r="12" spans="1:3" x14ac:dyDescent="0.2">
      <c r="A12" s="58" t="s">
        <v>526</v>
      </c>
      <c r="B12" s="59" t="s">
        <v>351</v>
      </c>
      <c r="C12" s="133">
        <v>8310</v>
      </c>
    </row>
    <row r="13" spans="1:3" x14ac:dyDescent="0.2">
      <c r="A13" s="60" t="s">
        <v>527</v>
      </c>
      <c r="B13" s="61" t="s">
        <v>528</v>
      </c>
      <c r="C13" s="133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2">
        <f>SUM(C16:C18)</f>
        <v>0</v>
      </c>
    </row>
    <row r="16" spans="1:3" x14ac:dyDescent="0.2">
      <c r="A16" s="65">
        <v>3.1</v>
      </c>
      <c r="B16" s="59" t="s">
        <v>531</v>
      </c>
      <c r="C16" s="133">
        <v>0</v>
      </c>
    </row>
    <row r="17" spans="1:3" x14ac:dyDescent="0.2">
      <c r="A17" s="66">
        <v>3.2</v>
      </c>
      <c r="B17" s="59" t="s">
        <v>529</v>
      </c>
      <c r="C17" s="133">
        <v>0</v>
      </c>
    </row>
    <row r="18" spans="1:3" x14ac:dyDescent="0.2">
      <c r="A18" s="66">
        <v>3.3</v>
      </c>
      <c r="B18" s="61" t="s">
        <v>530</v>
      </c>
      <c r="C18" s="134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1">
        <f>C5+C7-C15</f>
        <v>2712584.39</v>
      </c>
    </row>
    <row r="22" spans="1:3" x14ac:dyDescent="0.2">
      <c r="B22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showZeros="0" workbookViewId="0">
      <selection activeCell="A5" sqref="A5:B3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659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660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5">
        <v>2828347.8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2">
        <f>SUM(C8:C28)</f>
        <v>0</v>
      </c>
    </row>
    <row r="8" spans="1:3" x14ac:dyDescent="0.2">
      <c r="A8" s="151">
        <v>2.1</v>
      </c>
      <c r="B8" s="80" t="s">
        <v>369</v>
      </c>
      <c r="C8" s="136">
        <v>0</v>
      </c>
    </row>
    <row r="9" spans="1:3" x14ac:dyDescent="0.2">
      <c r="A9" s="151">
        <v>2.2000000000000002</v>
      </c>
      <c r="B9" s="80" t="s">
        <v>366</v>
      </c>
      <c r="C9" s="136">
        <v>0</v>
      </c>
    </row>
    <row r="10" spans="1:3" x14ac:dyDescent="0.2">
      <c r="A10" s="85">
        <v>2.2999999999999998</v>
      </c>
      <c r="B10" s="72" t="s">
        <v>236</v>
      </c>
      <c r="C10" s="136">
        <v>0</v>
      </c>
    </row>
    <row r="11" spans="1:3" x14ac:dyDescent="0.2">
      <c r="A11" s="85">
        <v>2.4</v>
      </c>
      <c r="B11" s="72" t="s">
        <v>237</v>
      </c>
      <c r="C11" s="136">
        <v>0</v>
      </c>
    </row>
    <row r="12" spans="1:3" x14ac:dyDescent="0.2">
      <c r="A12" s="85">
        <v>2.5</v>
      </c>
      <c r="B12" s="72" t="s">
        <v>238</v>
      </c>
      <c r="C12" s="136">
        <v>0</v>
      </c>
    </row>
    <row r="13" spans="1:3" x14ac:dyDescent="0.2">
      <c r="A13" s="85">
        <v>2.6</v>
      </c>
      <c r="B13" s="72" t="s">
        <v>239</v>
      </c>
      <c r="C13" s="136">
        <v>0</v>
      </c>
    </row>
    <row r="14" spans="1:3" x14ac:dyDescent="0.2">
      <c r="A14" s="85">
        <v>2.7</v>
      </c>
      <c r="B14" s="72" t="s">
        <v>240</v>
      </c>
      <c r="C14" s="136">
        <v>0</v>
      </c>
    </row>
    <row r="15" spans="1:3" x14ac:dyDescent="0.2">
      <c r="A15" s="85">
        <v>2.8</v>
      </c>
      <c r="B15" s="72" t="s">
        <v>241</v>
      </c>
      <c r="C15" s="136">
        <v>0</v>
      </c>
    </row>
    <row r="16" spans="1:3" x14ac:dyDescent="0.2">
      <c r="A16" s="85">
        <v>2.9</v>
      </c>
      <c r="B16" s="72" t="s">
        <v>243</v>
      </c>
      <c r="C16" s="136">
        <v>0</v>
      </c>
    </row>
    <row r="17" spans="1:3" x14ac:dyDescent="0.2">
      <c r="A17" s="85" t="s">
        <v>535</v>
      </c>
      <c r="B17" s="72" t="s">
        <v>536</v>
      </c>
      <c r="C17" s="136">
        <v>0</v>
      </c>
    </row>
    <row r="18" spans="1:3" x14ac:dyDescent="0.2">
      <c r="A18" s="85" t="s">
        <v>559</v>
      </c>
      <c r="B18" s="72" t="s">
        <v>245</v>
      </c>
      <c r="C18" s="136">
        <v>0</v>
      </c>
    </row>
    <row r="19" spans="1:3" x14ac:dyDescent="0.2">
      <c r="A19" s="85" t="s">
        <v>560</v>
      </c>
      <c r="B19" s="72" t="s">
        <v>537</v>
      </c>
      <c r="C19" s="136">
        <v>0</v>
      </c>
    </row>
    <row r="20" spans="1:3" x14ac:dyDescent="0.2">
      <c r="A20" s="85" t="s">
        <v>561</v>
      </c>
      <c r="B20" s="72" t="s">
        <v>538</v>
      </c>
      <c r="C20" s="136">
        <v>0</v>
      </c>
    </row>
    <row r="21" spans="1:3" x14ac:dyDescent="0.2">
      <c r="A21" s="85" t="s">
        <v>562</v>
      </c>
      <c r="B21" s="72" t="s">
        <v>539</v>
      </c>
      <c r="C21" s="136">
        <v>0</v>
      </c>
    </row>
    <row r="22" spans="1:3" x14ac:dyDescent="0.2">
      <c r="A22" s="85" t="s">
        <v>540</v>
      </c>
      <c r="B22" s="72" t="s">
        <v>541</v>
      </c>
      <c r="C22" s="136">
        <v>0</v>
      </c>
    </row>
    <row r="23" spans="1:3" x14ac:dyDescent="0.2">
      <c r="A23" s="85" t="s">
        <v>542</v>
      </c>
      <c r="B23" s="72" t="s">
        <v>543</v>
      </c>
      <c r="C23" s="136">
        <v>0</v>
      </c>
    </row>
    <row r="24" spans="1:3" x14ac:dyDescent="0.2">
      <c r="A24" s="85" t="s">
        <v>544</v>
      </c>
      <c r="B24" s="72" t="s">
        <v>545</v>
      </c>
      <c r="C24" s="136">
        <v>0</v>
      </c>
    </row>
    <row r="25" spans="1:3" x14ac:dyDescent="0.2">
      <c r="A25" s="85" t="s">
        <v>546</v>
      </c>
      <c r="B25" s="72" t="s">
        <v>547</v>
      </c>
      <c r="C25" s="136">
        <v>0</v>
      </c>
    </row>
    <row r="26" spans="1:3" x14ac:dyDescent="0.2">
      <c r="A26" s="85" t="s">
        <v>548</v>
      </c>
      <c r="B26" s="72" t="s">
        <v>549</v>
      </c>
      <c r="C26" s="136">
        <v>0</v>
      </c>
    </row>
    <row r="27" spans="1:3" x14ac:dyDescent="0.2">
      <c r="A27" s="85" t="s">
        <v>550</v>
      </c>
      <c r="B27" s="72" t="s">
        <v>551</v>
      </c>
      <c r="C27" s="136">
        <v>0</v>
      </c>
    </row>
    <row r="28" spans="1:3" x14ac:dyDescent="0.2">
      <c r="A28" s="85" t="s">
        <v>552</v>
      </c>
      <c r="B28" s="80" t="s">
        <v>553</v>
      </c>
      <c r="C28" s="136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7">
        <f>SUM(C31:C35)</f>
        <v>0</v>
      </c>
    </row>
    <row r="31" spans="1:3" x14ac:dyDescent="0.2">
      <c r="A31" s="85" t="s">
        <v>555</v>
      </c>
      <c r="B31" s="72" t="s">
        <v>438</v>
      </c>
      <c r="C31" s="136">
        <v>0</v>
      </c>
    </row>
    <row r="32" spans="1:3" x14ac:dyDescent="0.2">
      <c r="A32" s="85" t="s">
        <v>556</v>
      </c>
      <c r="B32" s="72" t="s">
        <v>80</v>
      </c>
      <c r="C32" s="136">
        <v>0</v>
      </c>
    </row>
    <row r="33" spans="1:3" x14ac:dyDescent="0.2">
      <c r="A33" s="85" t="s">
        <v>557</v>
      </c>
      <c r="B33" s="72" t="s">
        <v>448</v>
      </c>
      <c r="C33" s="136">
        <v>0</v>
      </c>
    </row>
    <row r="34" spans="1:3" x14ac:dyDescent="0.2">
      <c r="A34" s="85" t="s">
        <v>661</v>
      </c>
      <c r="B34" s="72" t="s">
        <v>454</v>
      </c>
      <c r="C34" s="136">
        <v>0</v>
      </c>
    </row>
    <row r="35" spans="1:3" x14ac:dyDescent="0.2">
      <c r="A35" s="85" t="s">
        <v>662</v>
      </c>
      <c r="B35" s="80" t="s">
        <v>558</v>
      </c>
      <c r="C35" s="138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1">
        <f>C5-C7+C30</f>
        <v>2828347.8</v>
      </c>
    </row>
    <row r="39" spans="1:3" x14ac:dyDescent="0.2">
      <c r="B39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Zeros="0" tabSelected="1" topLeftCell="A8" workbookViewId="0">
      <selection activeCell="B27" sqref="B2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659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660</v>
      </c>
      <c r="B3" s="174"/>
      <c r="C3" s="174"/>
      <c r="D3" s="174"/>
      <c r="E3" s="174"/>
      <c r="F3" s="174"/>
      <c r="G3" s="27" t="s">
        <v>604</v>
      </c>
      <c r="H3" s="28">
        <v>2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6836303.6200000001</v>
      </c>
      <c r="E36" s="34">
        <v>0</v>
      </c>
      <c r="F36" s="34">
        <f t="shared" si="0"/>
        <v>6836303.6200000001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2704274.39</v>
      </c>
      <c r="E37" s="34">
        <v>-6836303.6200000001</v>
      </c>
      <c r="F37" s="34">
        <f t="shared" si="0"/>
        <v>-4132029.23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-454015.01</v>
      </c>
      <c r="E40" s="34">
        <v>-2250259.38</v>
      </c>
      <c r="F40" s="34">
        <f t="shared" si="0"/>
        <v>-2704274.3899999997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-6836303.6200000001</v>
      </c>
      <c r="F41" s="34">
        <f t="shared" si="0"/>
        <v>-6836303.6200000001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7089886.1799999997</v>
      </c>
      <c r="E42" s="34">
        <v>-3170512.13</v>
      </c>
      <c r="F42" s="34">
        <f t="shared" si="0"/>
        <v>3919374.05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253582.56</v>
      </c>
      <c r="E43" s="34">
        <v>-253582.56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520583.05</v>
      </c>
      <c r="E44" s="34">
        <v>-432001.28000000003</v>
      </c>
      <c r="F44" s="34">
        <f t="shared" si="0"/>
        <v>88581.76999999996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2332349.92</v>
      </c>
      <c r="E45" s="34">
        <v>-2332349.92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56448.9</v>
      </c>
      <c r="E46" s="34">
        <v>781.59</v>
      </c>
      <c r="F46" s="34">
        <f t="shared" si="0"/>
        <v>57230.49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2331568.33</v>
      </c>
      <c r="E47" s="34">
        <v>439548.98</v>
      </c>
      <c r="F47" s="34">
        <f t="shared" si="0"/>
        <v>2771117.31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zoomScaleNormal="100" zoomScaleSheetLayoutView="100" workbookViewId="0">
      <selection sqref="A1:F1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2019-02-13T21:19:08Z</cp:lastPrinted>
  <dcterms:created xsi:type="dcterms:W3CDTF">2012-12-11T20:36:24Z</dcterms:created>
  <dcterms:modified xsi:type="dcterms:W3CDTF">2023-08-04T18:03:58Z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